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<sst xmlns="http://schemas.openxmlformats.org/spreadsheetml/2006/main" count="52" uniqueCount="40">
  <si>
    <r>
      <rPr>
        <rFont val="Calibri"/>
        <b/>
        <color theme="1"/>
        <sz val="11.0"/>
      </rPr>
      <t xml:space="preserve">Joyal CO2 Workbook- </t>
    </r>
    <r>
      <rPr>
        <rFont val="Calibri"/>
        <b val="0"/>
        <color theme="1"/>
        <sz val="11.0"/>
      </rPr>
      <t>calculate CO2 per cubic foot of stacking space or per cubic inch of a specific piece</t>
    </r>
  </si>
  <si>
    <r>
      <rPr>
        <rFont val="Calibri"/>
        <b/>
        <color theme="1"/>
        <sz val="11.0"/>
      </rPr>
      <t>Step 1</t>
    </r>
    <r>
      <rPr>
        <rFont val="Calibri"/>
        <color theme="1"/>
        <sz val="11.0"/>
      </rPr>
      <t xml:space="preserve"> Find fuel used and plug in the amount used per firing (line E 9-15)</t>
    </r>
  </si>
  <si>
    <r>
      <rPr>
        <rFont val="Calibri"/>
        <b/>
        <color theme="1"/>
        <sz val="11.0"/>
      </rPr>
      <t>Step 2</t>
    </r>
    <r>
      <rPr>
        <rFont val="Calibri"/>
        <color theme="1"/>
        <sz val="11.0"/>
      </rPr>
      <t xml:space="preserve"> Take the total CO2 Output and plug that # into C17 and  put cubic feet of stacking space into C18</t>
    </r>
  </si>
  <si>
    <r>
      <rPr>
        <rFont val="Calibri"/>
        <b/>
        <color theme="1"/>
        <sz val="11.0"/>
      </rPr>
      <t>Step 3</t>
    </r>
    <r>
      <rPr>
        <rFont val="Calibri"/>
        <color theme="1"/>
        <sz val="11.0"/>
      </rPr>
      <t xml:space="preserve"> Calculate the cubic inches of your piece (</t>
    </r>
    <r>
      <rPr>
        <rFont val="Calibri"/>
        <b/>
        <color theme="1"/>
        <sz val="11.0"/>
      </rPr>
      <t>WxHxD</t>
    </r>
    <r>
      <rPr>
        <rFont val="Calibri"/>
        <color theme="1"/>
        <sz val="11.0"/>
      </rPr>
      <t>) and put that number in C21</t>
    </r>
  </si>
  <si>
    <t>CO2 conversions</t>
  </si>
  <si>
    <t>Fuel</t>
  </si>
  <si>
    <t>Pounds of CO2</t>
  </si>
  <si>
    <t>Fuel used</t>
  </si>
  <si>
    <t>Amount</t>
  </si>
  <si>
    <t>Ex: Kiln uses Propane 50 gallons and wood 1 cord</t>
  </si>
  <si>
    <t>640 + 6500</t>
  </si>
  <si>
    <t>Electricity lbs/kwh</t>
  </si>
  <si>
    <t>Electricity kwh</t>
  </si>
  <si>
    <t>Gasoline lbs/gal.</t>
  </si>
  <si>
    <t>Gasoline gallons</t>
  </si>
  <si>
    <t xml:space="preserve">CO2 output </t>
  </si>
  <si>
    <t>#2 Oil lbs/gal.</t>
  </si>
  <si>
    <t>#2 Oil gallons</t>
  </si>
  <si>
    <t>Cubic feet of stacking space</t>
  </si>
  <si>
    <t>Propane lbs/gal.</t>
  </si>
  <si>
    <t>Propane gallons</t>
  </si>
  <si>
    <t xml:space="preserve">Pounds of CO2 per Cubic foot </t>
  </si>
  <si>
    <t>Wood lbs/cord</t>
  </si>
  <si>
    <t>Wood cords</t>
  </si>
  <si>
    <t>Kerosene lbs/gal.</t>
  </si>
  <si>
    <t>Kerosene gallons</t>
  </si>
  <si>
    <t>Cubic Inches of piece:</t>
  </si>
  <si>
    <t>Natural gas lbs/ccf.</t>
  </si>
  <si>
    <t>Natural gas ccfs</t>
  </si>
  <si>
    <t>Equals Cubic Feet</t>
  </si>
  <si>
    <t>Pounds of CO2 for the piece</t>
  </si>
  <si>
    <t>Considering wood as 1/4 carbon output</t>
  </si>
  <si>
    <t>other fuels used</t>
  </si>
  <si>
    <t>Total</t>
  </si>
  <si>
    <t>Cubic Inches of piece</t>
  </si>
  <si>
    <t>1 cubic inch = 0.000578703704 cubic feet</t>
  </si>
  <si>
    <t>Step 1 Find fuel used and plug in the amount used per firing (line E 3-9)</t>
  </si>
  <si>
    <t>Step 2 Take the total CO2 Output and pulg that # into C17</t>
  </si>
  <si>
    <t>Step 3 Calculate the cubic inches of your piece (WXHXD) and put that number in C21</t>
  </si>
  <si>
    <t>Carbon Neutrality of wood: Divide by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</si>
</sst>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8">
    <font>
      <sz val="11.0"/>
      <color theme="1"/>
      <name val="Calibri"/>
      <scheme val="minor"/>
    </font>
    <font>
      <b/>
      <sz val="11.0"/>
      <color theme="1"/>
      <name val="Calibri"/>
    </font>
    <font>
      <color theme="1"/>
      <name val="Calibri"/>
    </font>
    <font>
      <b/>
      <sz val="12.0"/>
      <color theme="1"/>
      <name val="Garamond"/>
    </font>
    <font>
      <sz val="12.0"/>
      <color theme="1"/>
      <name val="Garamond"/>
    </font>
    <font>
      <sz val="9.0"/>
      <color theme="1"/>
      <name val="Arial"/>
    </font>
    <font>
      <sz val="11.0"/>
      <color theme="1"/>
      <name val="Calibri"/>
    </font>
    <font>
      <sz val="10.0"/>
      <color theme="1"/>
      <name val="Calibri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1" fillId="0" fontId="2" numFmtId="0" xfId="0" applyBorder="1" applyFont="1"/>
    <xf borderId="2" fillId="0" fontId="2" numFmtId="0" xfId="0" applyBorder="1" applyFont="1"/>
    <xf borderId="3" fillId="0" fontId="2" numFmtId="0" xfId="0" applyBorder="1" applyFont="1"/>
    <xf borderId="0" fillId="0" fontId="3" numFmtId="164" xfId="0" applyFont="1" applyNumberFormat="1"/>
    <xf borderId="0" fillId="0" fontId="3" numFmtId="164" xfId="0" applyAlignment="1" applyFont="1" applyNumberFormat="1">
      <alignment horizontal="right"/>
    </xf>
    <xf borderId="4" fillId="0" fontId="2" numFmtId="0" xfId="0" applyBorder="1" applyFont="1"/>
    <xf borderId="5" fillId="0" fontId="2" numFmtId="0" xfId="0" applyBorder="1" applyFont="1"/>
    <xf borderId="0" fillId="0" fontId="4" numFmtId="0" xfId="0" applyFont="1"/>
    <xf borderId="0" fillId="0" fontId="4" numFmtId="164" xfId="0" applyAlignment="1" applyFont="1" applyNumberFormat="1">
      <alignment horizontal="right"/>
    </xf>
    <xf borderId="0" fillId="0" fontId="4" numFmtId="164" xfId="0" applyFont="1" applyNumberFormat="1"/>
    <xf borderId="0" fillId="0" fontId="5" numFmtId="0" xfId="0" applyAlignment="1" applyFont="1">
      <alignment horizontal="center"/>
    </xf>
    <xf borderId="0" fillId="0" fontId="5" numFmtId="164" xfId="0" applyAlignment="1" applyFont="1" applyNumberFormat="1">
      <alignment horizontal="right" readingOrder="0"/>
    </xf>
    <xf borderId="0" fillId="0" fontId="6" numFmtId="0" xfId="0" applyFont="1"/>
    <xf borderId="0" fillId="0" fontId="5" numFmtId="164" xfId="0" applyAlignment="1" applyFont="1" applyNumberFormat="1">
      <alignment horizontal="right"/>
    </xf>
    <xf borderId="0" fillId="0" fontId="2" numFmtId="0" xfId="0" applyAlignment="1" applyFont="1">
      <alignment horizontal="right"/>
    </xf>
    <xf borderId="4" fillId="0" fontId="1" numFmtId="0" xfId="0" applyBorder="1" applyFont="1"/>
    <xf borderId="0" fillId="0" fontId="6" numFmtId="0" xfId="0" applyAlignment="1" applyFont="1">
      <alignment readingOrder="0"/>
    </xf>
    <xf borderId="0" fillId="0" fontId="6" numFmtId="164" xfId="0" applyFont="1" applyNumberFormat="1"/>
    <xf borderId="5" fillId="0" fontId="1" numFmtId="0" xfId="0" applyBorder="1" applyFont="1"/>
    <xf borderId="0" fillId="0" fontId="1" numFmtId="0" xfId="0" applyAlignment="1" applyFont="1">
      <alignment readingOrder="0"/>
    </xf>
    <xf borderId="0" fillId="0" fontId="5" numFmtId="0" xfId="0" applyAlignment="1" applyFont="1">
      <alignment horizontal="right"/>
    </xf>
    <xf borderId="0" fillId="0" fontId="2" numFmtId="0" xfId="0" applyAlignment="1" applyFont="1">
      <alignment readingOrder="0"/>
    </xf>
    <xf borderId="0" fillId="0" fontId="7" numFmtId="0" xfId="0" applyFont="1"/>
    <xf borderId="4" fillId="0" fontId="7" numFmtId="0" xfId="0" applyBorder="1" applyFont="1"/>
    <xf borderId="5" fillId="0" fontId="7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20.14"/>
    <col customWidth="1" min="3" max="3" width="19.14"/>
    <col customWidth="1" min="4" max="4" width="16.0"/>
    <col customWidth="1" min="5" max="5" width="16.57"/>
    <col customWidth="1" min="6" max="6" width="9.0"/>
    <col customWidth="1" min="7" max="7" width="16.0"/>
    <col customWidth="1" min="8" max="9" width="8.71"/>
    <col customWidth="1" min="10" max="10" width="42.86"/>
    <col customWidth="1" min="11" max="11" width="13.57"/>
    <col customWidth="1" min="12" max="25" width="8.71"/>
  </cols>
  <sheetData>
    <row r="1">
      <c r="A1" s="1"/>
      <c r="B1" s="1" t="s">
        <v>0</v>
      </c>
    </row>
    <row r="2">
      <c r="A2" s="1"/>
      <c r="B2" s="1"/>
    </row>
    <row r="3">
      <c r="B3" s="2" t="s">
        <v>1</v>
      </c>
    </row>
    <row r="4">
      <c r="A4" s="2"/>
      <c r="B4" s="2" t="s">
        <v>2</v>
      </c>
    </row>
    <row r="5">
      <c r="B5" s="2" t="s">
        <v>3</v>
      </c>
    </row>
    <row r="7">
      <c r="A7" s="3"/>
      <c r="B7" s="3" t="s">
        <v>4</v>
      </c>
      <c r="I7" s="4"/>
      <c r="J7" s="5"/>
      <c r="K7" s="5"/>
      <c r="L7" s="6"/>
    </row>
    <row r="8">
      <c r="A8" s="3"/>
      <c r="B8" s="3" t="s">
        <v>5</v>
      </c>
      <c r="C8" s="7" t="s">
        <v>6</v>
      </c>
      <c r="E8" s="3" t="s">
        <v>7</v>
      </c>
      <c r="F8" s="3" t="s">
        <v>8</v>
      </c>
      <c r="G8" s="8" t="s">
        <v>6</v>
      </c>
      <c r="I8" s="9"/>
      <c r="J8" s="2" t="s">
        <v>9</v>
      </c>
      <c r="K8" s="2" t="s">
        <v>10</v>
      </c>
      <c r="L8" s="10"/>
    </row>
    <row r="9">
      <c r="A9" s="11"/>
      <c r="B9" s="11" t="s">
        <v>11</v>
      </c>
      <c r="C9" s="12">
        <v>0.89</v>
      </c>
      <c r="E9" s="11" t="s">
        <v>12</v>
      </c>
      <c r="F9" s="13">
        <v>0.0</v>
      </c>
      <c r="G9" s="13">
        <f>F9*C9</f>
        <v>0</v>
      </c>
      <c r="I9" s="9"/>
      <c r="L9" s="10"/>
    </row>
    <row r="10">
      <c r="A10" s="11"/>
      <c r="B10" s="11"/>
      <c r="C10" s="12"/>
      <c r="E10" s="11"/>
      <c r="F10" s="13"/>
      <c r="G10" s="13"/>
      <c r="I10" s="9"/>
      <c r="J10" s="11"/>
      <c r="K10" s="14"/>
      <c r="L10" s="10"/>
    </row>
    <row r="11">
      <c r="A11" s="11"/>
      <c r="B11" s="11" t="s">
        <v>13</v>
      </c>
      <c r="C11" s="12">
        <v>19.56</v>
      </c>
      <c r="E11" s="11" t="s">
        <v>14</v>
      </c>
      <c r="F11" s="13">
        <v>0.0</v>
      </c>
      <c r="G11" s="13">
        <f t="shared" ref="G11:G12" si="1">SUM(F11*C11)</f>
        <v>0</v>
      </c>
      <c r="I11" s="9"/>
      <c r="J11" s="11" t="s">
        <v>15</v>
      </c>
      <c r="K11" s="15">
        <f>SUM(G9:G16)</f>
        <v>7140.5</v>
      </c>
      <c r="L11" s="10"/>
    </row>
    <row r="12">
      <c r="A12" s="11"/>
      <c r="B12" s="11" t="s">
        <v>16</v>
      </c>
      <c r="C12" s="12">
        <v>22.38</v>
      </c>
      <c r="E12" s="11" t="s">
        <v>17</v>
      </c>
      <c r="F12" s="13">
        <v>0.0</v>
      </c>
      <c r="G12" s="13">
        <f t="shared" si="1"/>
        <v>0</v>
      </c>
      <c r="I12" s="9"/>
      <c r="J12" s="11" t="s">
        <v>18</v>
      </c>
      <c r="K12" s="12">
        <f>SUM(D19)</f>
        <v>33</v>
      </c>
      <c r="L12" s="10"/>
    </row>
    <row r="13">
      <c r="A13" s="11"/>
      <c r="B13" s="11" t="s">
        <v>19</v>
      </c>
      <c r="C13" s="12">
        <v>12.81</v>
      </c>
      <c r="E13" s="11" t="s">
        <v>20</v>
      </c>
      <c r="F13" s="13">
        <v>50.0</v>
      </c>
      <c r="G13" s="13">
        <f t="shared" ref="G13:G16" si="2">SUM(C13*F13)</f>
        <v>640.5</v>
      </c>
      <c r="I13" s="9"/>
      <c r="J13" s="1" t="s">
        <v>21</v>
      </c>
      <c r="K13" s="1">
        <f>SUM(K11/K12)</f>
        <v>216.3787879</v>
      </c>
      <c r="L13" s="10"/>
    </row>
    <row r="14">
      <c r="A14" s="11"/>
      <c r="B14" s="11" t="s">
        <v>22</v>
      </c>
      <c r="C14" s="12">
        <v>6500.0</v>
      </c>
      <c r="E14" s="11" t="s">
        <v>23</v>
      </c>
      <c r="F14" s="13">
        <v>1.0</v>
      </c>
      <c r="G14" s="13">
        <f t="shared" si="2"/>
        <v>6500</v>
      </c>
      <c r="I14" s="9"/>
      <c r="L14" s="10"/>
    </row>
    <row r="15">
      <c r="A15" s="11"/>
      <c r="B15" s="11" t="s">
        <v>24</v>
      </c>
      <c r="C15" s="12">
        <v>21.53</v>
      </c>
      <c r="E15" s="11" t="s">
        <v>25</v>
      </c>
      <c r="F15" s="13">
        <v>0.0</v>
      </c>
      <c r="G15" s="13">
        <f t="shared" si="2"/>
        <v>0</v>
      </c>
      <c r="I15" s="9"/>
      <c r="J15" s="2" t="s">
        <v>26</v>
      </c>
      <c r="K15" s="16">
        <f>SUM(D24)</f>
        <v>36</v>
      </c>
      <c r="L15" s="10"/>
    </row>
    <row r="16">
      <c r="A16" s="11"/>
      <c r="B16" s="11" t="s">
        <v>27</v>
      </c>
      <c r="C16" s="12">
        <v>12.06</v>
      </c>
      <c r="E16" s="11" t="s">
        <v>28</v>
      </c>
      <c r="F16" s="13">
        <v>0.0</v>
      </c>
      <c r="G16" s="13">
        <f t="shared" si="2"/>
        <v>0</v>
      </c>
      <c r="I16" s="9"/>
      <c r="J16" s="2" t="s">
        <v>29</v>
      </c>
      <c r="K16" s="16">
        <f>SUM(K15*0.000578703704)</f>
        <v>0.02083333334</v>
      </c>
      <c r="L16" s="10"/>
    </row>
    <row r="17">
      <c r="A17" s="11"/>
      <c r="B17" s="11"/>
      <c r="C17" s="11"/>
      <c r="D17" s="12"/>
      <c r="I17" s="9"/>
      <c r="J17" s="1" t="s">
        <v>30</v>
      </c>
      <c r="K17" s="16">
        <f>SUM(K16*K13)</f>
        <v>4.507891416</v>
      </c>
      <c r="L17" s="10"/>
    </row>
    <row r="18">
      <c r="A18" s="11"/>
      <c r="B18" s="11" t="s">
        <v>15</v>
      </c>
      <c r="C18" s="11"/>
      <c r="D18" s="17">
        <f>SUM(G9:G16)</f>
        <v>7140.5</v>
      </c>
      <c r="I18" s="9"/>
      <c r="L18" s="10"/>
    </row>
    <row r="19">
      <c r="A19" s="11"/>
      <c r="B19" s="11" t="s">
        <v>18</v>
      </c>
      <c r="C19" s="11"/>
      <c r="D19" s="12">
        <v>33.0</v>
      </c>
      <c r="I19" s="9"/>
      <c r="J19" s="2" t="s">
        <v>31</v>
      </c>
      <c r="K19" s="18">
        <f>SUM(G14/4)</f>
        <v>1625</v>
      </c>
      <c r="L19" s="10"/>
    </row>
    <row r="20">
      <c r="A20" s="1"/>
      <c r="B20" s="1"/>
      <c r="C20" s="1"/>
      <c r="D20" s="1"/>
      <c r="E20" s="1"/>
      <c r="F20" s="1"/>
      <c r="G20" s="1"/>
      <c r="H20" s="1"/>
      <c r="I20" s="19"/>
      <c r="J20" s="20" t="s">
        <v>32</v>
      </c>
      <c r="K20" s="21">
        <f>sum(G9:G16) -G14</f>
        <v>640.5</v>
      </c>
      <c r="L20" s="2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>
      <c r="A21" s="1"/>
      <c r="B21" s="1"/>
      <c r="C21" s="1"/>
      <c r="D21" s="1"/>
      <c r="E21" s="1"/>
      <c r="F21" s="1"/>
      <c r="G21" s="1"/>
      <c r="H21" s="1"/>
      <c r="I21" s="19"/>
      <c r="J21" s="23" t="s">
        <v>33</v>
      </c>
      <c r="K21" s="1">
        <f>SUM(K19:K20)</f>
        <v>2265.5</v>
      </c>
      <c r="L21" s="2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>
      <c r="A22" s="1"/>
      <c r="B22" s="1" t="s">
        <v>21</v>
      </c>
      <c r="C22" s="1"/>
      <c r="D22" s="1">
        <f>SUM(D18/D19)</f>
        <v>216.3787879</v>
      </c>
      <c r="E22" s="1"/>
      <c r="F22" s="1"/>
      <c r="G22" s="1"/>
      <c r="H22" s="1"/>
      <c r="I22" s="19"/>
      <c r="J22" s="1"/>
      <c r="K22" s="1"/>
      <c r="L22" s="2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>
      <c r="I23" s="9"/>
      <c r="J23" s="11" t="s">
        <v>15</v>
      </c>
      <c r="K23" s="24">
        <f>sum(K21)</f>
        <v>2265.5</v>
      </c>
      <c r="L23" s="10"/>
    </row>
    <row r="24" ht="15.75" customHeight="1">
      <c r="B24" s="2" t="s">
        <v>26</v>
      </c>
      <c r="D24" s="16">
        <v>36.0</v>
      </c>
      <c r="I24" s="9"/>
      <c r="J24" s="11" t="s">
        <v>18</v>
      </c>
      <c r="K24" s="12">
        <f>SUM(D19)</f>
        <v>33</v>
      </c>
      <c r="L24" s="10"/>
    </row>
    <row r="25" ht="15.75" customHeight="1">
      <c r="B25" s="2" t="s">
        <v>29</v>
      </c>
      <c r="D25" s="16">
        <f>SUM(D24*0.000578703704)</f>
        <v>0.02083333334</v>
      </c>
      <c r="I25" s="9"/>
      <c r="J25" s="1" t="s">
        <v>21</v>
      </c>
      <c r="K25" s="1">
        <f>SUM(K23/K24)</f>
        <v>68.65151515</v>
      </c>
      <c r="L25" s="10"/>
    </row>
    <row r="26" ht="15.75" customHeight="1">
      <c r="A26" s="1"/>
      <c r="B26" s="1" t="s">
        <v>30</v>
      </c>
      <c r="D26" s="16">
        <f>SUM(D25*D22)</f>
        <v>4.507891416</v>
      </c>
      <c r="I26" s="9"/>
      <c r="L26" s="10"/>
    </row>
    <row r="27" ht="15.75" customHeight="1">
      <c r="I27" s="9"/>
      <c r="J27" s="25" t="s">
        <v>34</v>
      </c>
      <c r="K27" s="16">
        <f>SUM(D24)</f>
        <v>36</v>
      </c>
      <c r="L27" s="10"/>
    </row>
    <row r="28" ht="15.75" customHeight="1">
      <c r="A28" s="26"/>
      <c r="B28" s="26" t="s">
        <v>35</v>
      </c>
      <c r="C28" s="26"/>
      <c r="D28" s="26"/>
      <c r="E28" s="26"/>
      <c r="F28" s="26"/>
      <c r="G28" s="26"/>
      <c r="H28" s="26"/>
      <c r="I28" s="27"/>
      <c r="J28" s="2" t="s">
        <v>29</v>
      </c>
      <c r="K28" s="16">
        <f>SUM(K27*0.000578703704)</f>
        <v>0.02083333334</v>
      </c>
      <c r="L28" s="28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ht="15.75" customHeight="1">
      <c r="I29" s="9"/>
      <c r="J29" s="1" t="s">
        <v>30</v>
      </c>
      <c r="K29" s="16">
        <f>SUM(K28*K25)</f>
        <v>1.4302399</v>
      </c>
      <c r="L29" s="10"/>
    </row>
    <row r="30" ht="15.75" customHeight="1">
      <c r="B30" s="2" t="s">
        <v>36</v>
      </c>
      <c r="I30" s="29"/>
      <c r="J30" s="30"/>
      <c r="K30" s="30"/>
      <c r="L30" s="31"/>
    </row>
    <row r="31" ht="15.75" customHeight="1">
      <c r="A31" s="2"/>
      <c r="B31" s="2" t="s">
        <v>37</v>
      </c>
    </row>
    <row r="32" ht="15.75" customHeight="1">
      <c r="A32" s="2"/>
      <c r="B32" s="2" t="s">
        <v>38</v>
      </c>
    </row>
    <row r="33" ht="15.75" customHeight="1"/>
    <row r="34" ht="15.75" customHeight="1">
      <c r="A34" s="2"/>
      <c r="B34" s="2" t="s">
        <v>39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